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20490" windowHeight="9630" activeTab="2"/>
  </bookViews>
  <sheets>
    <sheet name="1 (a)" sheetId="1" r:id="rId1"/>
    <sheet name="1(b)" sheetId="3" r:id="rId2"/>
    <sheet name="1 (c)" sheetId="2" r:id="rId3"/>
    <sheet name="Feasibility Report 3" sheetId="5" r:id="rId4"/>
    <sheet name="Feasibility Report 4" sheetId="6" r:id="rId5"/>
  </sheets>
  <definedNames>
    <definedName name="solver_adj" localSheetId="0" hidden="1">'1 (a)'!$B$23:$G$23</definedName>
    <definedName name="solver_adj" localSheetId="2" hidden="1">'1 (c)'!$B$23:$G$23</definedName>
    <definedName name="solver_cvg" localSheetId="0" hidden="1">0.0001</definedName>
    <definedName name="solver_cvg" localSheetId="2" hidden="1">0.0001</definedName>
    <definedName name="solver_drv" localSheetId="0" hidden="1">1</definedName>
    <definedName name="solver_drv" localSheetId="2" hidden="1">2</definedName>
    <definedName name="solver_eng" localSheetId="0" hidden="1">2</definedName>
    <definedName name="solver_eng" localSheetId="2" hidden="1">2</definedName>
    <definedName name="solver_est" localSheetId="0" hidden="1">1</definedName>
    <definedName name="solver_est" localSheetId="2" hidden="1">1</definedName>
    <definedName name="solver_itr" localSheetId="0" hidden="1">2147483647</definedName>
    <definedName name="solver_itr" localSheetId="2" hidden="1">2147483647</definedName>
    <definedName name="solver_lhs1" localSheetId="0" hidden="1">'1 (a)'!$B$23:$G$23</definedName>
    <definedName name="solver_lhs1" localSheetId="2" hidden="1">'1 (c)'!$B$23:$G$23</definedName>
    <definedName name="solver_lhs2" localSheetId="0" hidden="1">'1 (a)'!$H$4:$H$19</definedName>
    <definedName name="solver_lhs2" localSheetId="2" hidden="1">'1 (c)'!$H$4:$H$19</definedName>
    <definedName name="solver_mip" localSheetId="0" hidden="1">2147483647</definedName>
    <definedName name="solver_mip" localSheetId="2" hidden="1">2147483647</definedName>
    <definedName name="solver_mni" localSheetId="0" hidden="1">30</definedName>
    <definedName name="solver_mni" localSheetId="2" hidden="1">30</definedName>
    <definedName name="solver_mrt" localSheetId="0" hidden="1">0.075</definedName>
    <definedName name="solver_mrt" localSheetId="2" hidden="1">0.075</definedName>
    <definedName name="solver_msl" localSheetId="0" hidden="1">2</definedName>
    <definedName name="solver_msl" localSheetId="2" hidden="1">2</definedName>
    <definedName name="solver_neg" localSheetId="0" hidden="1">1</definedName>
    <definedName name="solver_neg" localSheetId="2" hidden="1">1</definedName>
    <definedName name="solver_nod" localSheetId="0" hidden="1">2147483647</definedName>
    <definedName name="solver_nod" localSheetId="2" hidden="1">2147483647</definedName>
    <definedName name="solver_num" localSheetId="0" hidden="1">2</definedName>
    <definedName name="solver_num" localSheetId="2" hidden="1">2</definedName>
    <definedName name="solver_nwt" localSheetId="0" hidden="1">1</definedName>
    <definedName name="solver_nwt" localSheetId="2" hidden="1">1</definedName>
    <definedName name="solver_opt" localSheetId="0" hidden="1">'1 (a)'!$H$21</definedName>
    <definedName name="solver_opt" localSheetId="2" hidden="1">'1 (c)'!$H$21</definedName>
    <definedName name="solver_pre" localSheetId="0" hidden="1">0.000001</definedName>
    <definedName name="solver_pre" localSheetId="2" hidden="1">0.000001</definedName>
    <definedName name="solver_rbv" localSheetId="0" hidden="1">1</definedName>
    <definedName name="solver_rbv" localSheetId="2" hidden="1">2</definedName>
    <definedName name="solver_rel1" localSheetId="0" hidden="1">3</definedName>
    <definedName name="solver_rel1" localSheetId="2" hidden="1">3</definedName>
    <definedName name="solver_rel2" localSheetId="0" hidden="1">1</definedName>
    <definedName name="solver_rel2" localSheetId="2" hidden="1">1</definedName>
    <definedName name="solver_rhs1" localSheetId="0" hidden="1">200</definedName>
    <definedName name="solver_rhs1" localSheetId="2" hidden="1">200</definedName>
    <definedName name="solver_rhs2" localSheetId="0" hidden="1">'1 (a)'!$H$4:$H$19</definedName>
    <definedName name="solver_rhs2" localSheetId="2" hidden="1">'1 (c)'!$J$4:$J$19</definedName>
    <definedName name="solver_rlx" localSheetId="0" hidden="1">2</definedName>
    <definedName name="solver_rlx" localSheetId="2" hidden="1">2</definedName>
    <definedName name="solver_rsd" localSheetId="0" hidden="1">0</definedName>
    <definedName name="solver_rsd" localSheetId="2" hidden="1">0</definedName>
    <definedName name="solver_scl" localSheetId="0" hidden="1">1</definedName>
    <definedName name="solver_scl" localSheetId="2" hidden="1">2</definedName>
    <definedName name="solver_sho" localSheetId="0" hidden="1">2</definedName>
    <definedName name="solver_sho" localSheetId="2" hidden="1">2</definedName>
    <definedName name="solver_ssz" localSheetId="0" hidden="1">100</definedName>
    <definedName name="solver_ssz" localSheetId="2" hidden="1">100</definedName>
    <definedName name="solver_tim" localSheetId="0" hidden="1">2147483647</definedName>
    <definedName name="solver_tim" localSheetId="2" hidden="1">2147483647</definedName>
    <definedName name="solver_tol" localSheetId="0" hidden="1">0.01</definedName>
    <definedName name="solver_tol" localSheetId="2" hidden="1">0.01</definedName>
    <definedName name="solver_typ" localSheetId="0" hidden="1">1</definedName>
    <definedName name="solver_typ" localSheetId="2" hidden="1">3</definedName>
    <definedName name="solver_val" localSheetId="0" hidden="1">1000</definedName>
    <definedName name="solver_val" localSheetId="2" hidden="1">1000</definedName>
    <definedName name="solver_ver" localSheetId="0" hidden="1">3</definedName>
    <definedName name="solver_ver" localSheetId="2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4" i="1"/>
  <c r="H7" i="1"/>
  <c r="H21" i="2"/>
  <c r="H19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4" i="2"/>
  <c r="H4" i="1"/>
  <c r="G21" i="2"/>
  <c r="F21" i="2"/>
  <c r="E21" i="2"/>
  <c r="D21" i="2"/>
  <c r="C21" i="2"/>
  <c r="B21" i="2"/>
  <c r="H21" i="1"/>
  <c r="G21" i="1"/>
  <c r="F21" i="1"/>
  <c r="E21" i="1"/>
  <c r="D21" i="1"/>
  <c r="C21" i="1"/>
  <c r="B21" i="1"/>
  <c r="H19" i="1"/>
  <c r="H18" i="1"/>
  <c r="H17" i="1"/>
  <c r="H16" i="1"/>
  <c r="H15" i="1"/>
  <c r="H14" i="1"/>
  <c r="H13" i="1"/>
  <c r="H12" i="1"/>
  <c r="H11" i="1"/>
  <c r="H10" i="1"/>
  <c r="H9" i="1"/>
  <c r="H8" i="1"/>
  <c r="H6" i="1"/>
  <c r="H5" i="1"/>
</calcChain>
</file>

<file path=xl/sharedStrings.xml><?xml version="1.0" encoding="utf-8"?>
<sst xmlns="http://schemas.openxmlformats.org/spreadsheetml/2006/main" count="191" uniqueCount="77">
  <si>
    <t>Never Awake (NA)</t>
  </si>
  <si>
    <t xml:space="preserve">Peppermint Patty (PP) </t>
  </si>
  <si>
    <t>Head Rush (HR)</t>
  </si>
  <si>
    <t>Hibernation (HB)</t>
  </si>
  <si>
    <t>State of Bliss (SB)</t>
  </si>
  <si>
    <t>Terrific Amazing Morning TM</t>
  </si>
  <si>
    <t>Grams in inventory</t>
  </si>
  <si>
    <t xml:space="preserve">cost per gram </t>
  </si>
  <si>
    <t xml:space="preserve">Hibiscus (HB) </t>
  </si>
  <si>
    <t>&lt;=</t>
  </si>
  <si>
    <t>Chamomile (CH)</t>
  </si>
  <si>
    <t>Spearmint (SP)</t>
  </si>
  <si>
    <t>Lemon Grass (LG)</t>
  </si>
  <si>
    <t>Tilla Flower (TF)</t>
  </si>
  <si>
    <t>Blackberry Leaves (BL)</t>
  </si>
  <si>
    <t>Rose Hips (RP)</t>
  </si>
  <si>
    <t>Peppermint (PP)</t>
  </si>
  <si>
    <t>Vanilla Bean (VB)</t>
  </si>
  <si>
    <t>Orange Peel (OP)</t>
  </si>
  <si>
    <t>Eleuthero (EL)</t>
  </si>
  <si>
    <t>Cinnamon (CI)</t>
  </si>
  <si>
    <t>Ginger (GI)</t>
  </si>
  <si>
    <t>Tangerine (TG)</t>
  </si>
  <si>
    <t>Acai Berry (AB)</t>
  </si>
  <si>
    <t>Mango (MG)</t>
  </si>
  <si>
    <t>Profit</t>
  </si>
  <si>
    <t>Results</t>
  </si>
  <si>
    <t>Microsoft Excel 15.0 Feasibility Report</t>
  </si>
  <si>
    <t>Worksheet: [Book1]Sheet2</t>
  </si>
  <si>
    <t>Report Created: 11/14/2018 2:32:53 PM</t>
  </si>
  <si>
    <t>Constraints Which Make the Problem Infeasible</t>
  </si>
  <si>
    <t>Cell</t>
  </si>
  <si>
    <t>Name</t>
  </si>
  <si>
    <t>Cell Value</t>
  </si>
  <si>
    <t>Formula</t>
  </si>
  <si>
    <t>Status</t>
  </si>
  <si>
    <t>Slack</t>
  </si>
  <si>
    <t>$H$19</t>
  </si>
  <si>
    <t>$H$19&lt;=$J$19</t>
  </si>
  <si>
    <t>Violated</t>
  </si>
  <si>
    <t>$G$23</t>
  </si>
  <si>
    <t>Results Terrific Amazing Morning TM</t>
  </si>
  <si>
    <t>$G$23&gt;=200</t>
  </si>
  <si>
    <t>Binding</t>
  </si>
  <si>
    <t>Constraints (not including Variable Bounds) Which Make the Problem Infeasible</t>
  </si>
  <si>
    <t>Report Created: 11/14/2018 2:34:55 PM</t>
  </si>
  <si>
    <t>$H$21</t>
  </si>
  <si>
    <t>$H$21=1000</t>
  </si>
  <si>
    <t>a) objective function</t>
  </si>
  <si>
    <t>Maximize p = -0.03NA + 3.08PP + 1.59HR + 0HB + 2.1SB + 0.14TM subject to</t>
  </si>
  <si>
    <t>23HR+16SB+20TM &lt;= 23025</t>
  </si>
  <si>
    <t>25NA+13HB &lt;=33000</t>
  </si>
  <si>
    <t>23NA &lt;= 30454</t>
  </si>
  <si>
    <t>19NA+16PP+10HB &lt;= 30500</t>
  </si>
  <si>
    <t>15NA &lt;= 18500</t>
  </si>
  <si>
    <t>14NA+14PP+21SB+15TM &lt;= 27350</t>
  </si>
  <si>
    <t>24HR+15SB+20TM &lt;= 25000</t>
  </si>
  <si>
    <t>30PP+28HR+25HB &lt;= 22700</t>
  </si>
  <si>
    <t>24HR+16SB+17TM &lt;= 13580</t>
  </si>
  <si>
    <t>26HB &lt;= 5210</t>
  </si>
  <si>
    <t>16HB &lt;= 13500</t>
  </si>
  <si>
    <t>13SB &lt;= 7500</t>
  </si>
  <si>
    <t>15TM &lt;= 10000</t>
  </si>
  <si>
    <t>13TM &lt;= 4500</t>
  </si>
  <si>
    <t>NA &gt;= 200</t>
  </si>
  <si>
    <t>PP &gt;= 200</t>
  </si>
  <si>
    <t>HR &gt;= 200</t>
  </si>
  <si>
    <t>HB &gt;= 200</t>
  </si>
  <si>
    <t>SB &gt;= 200</t>
  </si>
  <si>
    <t>TM &gt;= 200</t>
  </si>
  <si>
    <t>Optimal Solution: p = 2267.04; NA = 200, PP = 403.333, HR = 200, HB = 200, SB = 336.25, TM = 200</t>
  </si>
  <si>
    <t>Objective solver to Maximize profits</t>
  </si>
  <si>
    <t xml:space="preserve">Decision/Changing solver </t>
  </si>
  <si>
    <t>$1000 Cost constraint = -0.03NA + 3.08PP + 1.59HR + 0HB + 2.1SB + 0.14TM subject to</t>
  </si>
  <si>
    <t>Inventory used</t>
  </si>
  <si>
    <t>Ending inventory</t>
  </si>
  <si>
    <t xml:space="preserve">$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</si>
</sst>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selection activeCell="H2" sqref="H2:M19"/>
    </sheetView>
  </sheetViews>
  <sheetFormatPr defaultRowHeight="15" x14ac:dyDescent="0.25"/>
  <cols>
    <col min="1" max="1" width="16.140625" customWidth="1"/>
    <col min="8" max="8" width="13" customWidth="1"/>
    <col min="9" max="9" width="7.5703125" customWidth="1"/>
    <col min="10" max="10" width="10.5703125" customWidth="1"/>
    <col min="12" max="12" width="10" bestFit="1" customWidth="1"/>
  </cols>
  <sheetData>
    <row r="1" spans="1:13" x14ac:dyDescent="0.25">
      <c r="B1" s="1" t="s">
        <v>71</v>
      </c>
    </row>
    <row r="2" spans="1:13" ht="60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74</v>
      </c>
      <c r="I2" s="2"/>
      <c r="J2" s="2" t="s">
        <v>6</v>
      </c>
      <c r="K2" s="2" t="s">
        <v>7</v>
      </c>
      <c r="L2" s="2" t="s">
        <v>75</v>
      </c>
      <c r="M2" s="2" t="s">
        <v>76</v>
      </c>
    </row>
    <row r="3" spans="1:13" ht="15.75" thickBot="1" x14ac:dyDescent="0.3"/>
    <row r="4" spans="1:13" ht="15.75" thickBot="1" x14ac:dyDescent="0.3">
      <c r="A4" t="s">
        <v>8</v>
      </c>
      <c r="D4">
        <v>23</v>
      </c>
      <c r="F4">
        <v>16</v>
      </c>
      <c r="G4">
        <v>20</v>
      </c>
      <c r="H4">
        <f>SUMPRODUCT(B4:G4,$B$23:$G$23)</f>
        <v>13976</v>
      </c>
      <c r="I4" s="3" t="s">
        <v>9</v>
      </c>
      <c r="J4" s="4">
        <v>23025</v>
      </c>
      <c r="K4">
        <v>0.05</v>
      </c>
      <c r="L4">
        <f>J4-H4</f>
        <v>9049</v>
      </c>
      <c r="M4">
        <f>L4*K4</f>
        <v>452.45000000000005</v>
      </c>
    </row>
    <row r="5" spans="1:13" ht="15.75" thickBot="1" x14ac:dyDescent="0.3">
      <c r="A5" t="s">
        <v>10</v>
      </c>
      <c r="B5">
        <v>25</v>
      </c>
      <c r="E5">
        <v>13</v>
      </c>
      <c r="H5">
        <f t="shared" ref="H5:H19" si="0">SUMPRODUCT(B5:G5,$B$23:$G$23)</f>
        <v>24100</v>
      </c>
      <c r="I5" s="3" t="s">
        <v>9</v>
      </c>
      <c r="J5" s="5">
        <v>33000</v>
      </c>
      <c r="K5">
        <v>0.05</v>
      </c>
      <c r="L5">
        <f t="shared" ref="L5:L19" si="1">J5-H5</f>
        <v>8900</v>
      </c>
      <c r="M5">
        <f t="shared" ref="M5:M19" si="2">L5*K5</f>
        <v>445</v>
      </c>
    </row>
    <row r="6" spans="1:13" ht="15.75" thickBot="1" x14ac:dyDescent="0.3">
      <c r="A6" t="s">
        <v>11</v>
      </c>
      <c r="B6">
        <v>23</v>
      </c>
      <c r="H6">
        <f t="shared" si="0"/>
        <v>19780</v>
      </c>
      <c r="I6" s="3" t="s">
        <v>9</v>
      </c>
      <c r="J6" s="5">
        <v>30454</v>
      </c>
      <c r="K6">
        <v>0.06</v>
      </c>
      <c r="L6">
        <f t="shared" si="1"/>
        <v>10674</v>
      </c>
      <c r="M6">
        <f t="shared" si="2"/>
        <v>640.43999999999994</v>
      </c>
    </row>
    <row r="7" spans="1:13" ht="15.75" thickBot="1" x14ac:dyDescent="0.3">
      <c r="A7" t="s">
        <v>12</v>
      </c>
      <c r="B7">
        <v>19</v>
      </c>
      <c r="C7">
        <v>16</v>
      </c>
      <c r="E7">
        <v>10</v>
      </c>
      <c r="H7">
        <f>SUMPRODUCT(B7:G7,$B$23:$G$23)</f>
        <v>24788</v>
      </c>
      <c r="I7" s="3" t="s">
        <v>9</v>
      </c>
      <c r="J7" s="5">
        <v>20500</v>
      </c>
      <c r="K7">
        <v>0.06</v>
      </c>
      <c r="L7">
        <f t="shared" si="1"/>
        <v>-4288</v>
      </c>
      <c r="M7">
        <f t="shared" si="2"/>
        <v>-257.27999999999997</v>
      </c>
    </row>
    <row r="8" spans="1:13" ht="15.75" thickBot="1" x14ac:dyDescent="0.3">
      <c r="A8" t="s">
        <v>13</v>
      </c>
      <c r="B8">
        <v>15</v>
      </c>
      <c r="H8">
        <f t="shared" si="0"/>
        <v>12900</v>
      </c>
      <c r="I8" s="3" t="s">
        <v>9</v>
      </c>
      <c r="J8" s="5">
        <v>18500</v>
      </c>
      <c r="K8">
        <v>0.08</v>
      </c>
      <c r="L8">
        <f t="shared" si="1"/>
        <v>5600</v>
      </c>
      <c r="M8">
        <f t="shared" si="2"/>
        <v>448</v>
      </c>
    </row>
    <row r="9" spans="1:13" ht="15.75" thickBot="1" x14ac:dyDescent="0.3">
      <c r="A9" t="s">
        <v>14</v>
      </c>
      <c r="B9">
        <v>14</v>
      </c>
      <c r="C9">
        <v>14</v>
      </c>
      <c r="F9">
        <v>21</v>
      </c>
      <c r="G9">
        <v>15</v>
      </c>
      <c r="H9">
        <f t="shared" si="0"/>
        <v>27738</v>
      </c>
      <c r="I9" s="3" t="s">
        <v>9</v>
      </c>
      <c r="J9" s="5">
        <v>27350</v>
      </c>
      <c r="K9">
        <v>0.04</v>
      </c>
      <c r="L9">
        <f t="shared" si="1"/>
        <v>-388</v>
      </c>
      <c r="M9">
        <f t="shared" si="2"/>
        <v>-15.52</v>
      </c>
    </row>
    <row r="10" spans="1:13" ht="15.75" thickBot="1" x14ac:dyDescent="0.3">
      <c r="A10" t="s">
        <v>15</v>
      </c>
      <c r="D10">
        <v>24</v>
      </c>
      <c r="F10">
        <v>15</v>
      </c>
      <c r="G10">
        <v>20</v>
      </c>
      <c r="H10">
        <f t="shared" si="0"/>
        <v>13840</v>
      </c>
      <c r="I10" s="3" t="s">
        <v>9</v>
      </c>
      <c r="J10" s="5">
        <v>25000</v>
      </c>
      <c r="K10">
        <v>0.04</v>
      </c>
      <c r="L10">
        <f t="shared" si="1"/>
        <v>11160</v>
      </c>
      <c r="M10">
        <f t="shared" si="2"/>
        <v>446.40000000000003</v>
      </c>
    </row>
    <row r="11" spans="1:13" ht="15.75" thickBot="1" x14ac:dyDescent="0.3">
      <c r="A11" t="s">
        <v>16</v>
      </c>
      <c r="C11">
        <v>30</v>
      </c>
      <c r="D11">
        <v>28</v>
      </c>
      <c r="E11">
        <v>25</v>
      </c>
      <c r="H11">
        <f t="shared" si="0"/>
        <v>22690</v>
      </c>
      <c r="I11" s="3" t="s">
        <v>9</v>
      </c>
      <c r="J11" s="5">
        <v>22700</v>
      </c>
      <c r="K11">
        <v>0.03</v>
      </c>
      <c r="L11">
        <f t="shared" si="1"/>
        <v>10</v>
      </c>
      <c r="M11">
        <f t="shared" si="2"/>
        <v>0.3</v>
      </c>
    </row>
    <row r="12" spans="1:13" ht="15.75" thickBot="1" x14ac:dyDescent="0.3">
      <c r="A12" t="s">
        <v>17</v>
      </c>
      <c r="H12">
        <f t="shared" si="0"/>
        <v>0</v>
      </c>
      <c r="I12" s="3" t="s">
        <v>9</v>
      </c>
      <c r="J12" s="5">
        <v>10000</v>
      </c>
      <c r="K12">
        <v>0.06</v>
      </c>
      <c r="L12">
        <f t="shared" si="1"/>
        <v>10000</v>
      </c>
      <c r="M12">
        <f t="shared" si="2"/>
        <v>600</v>
      </c>
    </row>
    <row r="13" spans="1:13" ht="15.75" thickBot="1" x14ac:dyDescent="0.3">
      <c r="A13" t="s">
        <v>18</v>
      </c>
      <c r="D13">
        <v>24</v>
      </c>
      <c r="F13">
        <v>16</v>
      </c>
      <c r="G13">
        <v>17</v>
      </c>
      <c r="H13">
        <f t="shared" si="0"/>
        <v>13576</v>
      </c>
      <c r="I13" s="3" t="s">
        <v>9</v>
      </c>
      <c r="J13" s="5">
        <v>11600</v>
      </c>
      <c r="K13">
        <v>0.04</v>
      </c>
      <c r="L13">
        <f t="shared" si="1"/>
        <v>-1976</v>
      </c>
      <c r="M13">
        <f t="shared" si="2"/>
        <v>-79.040000000000006</v>
      </c>
    </row>
    <row r="14" spans="1:13" ht="15.75" thickBot="1" x14ac:dyDescent="0.3">
      <c r="A14" t="s">
        <v>19</v>
      </c>
      <c r="E14">
        <v>26</v>
      </c>
      <c r="H14">
        <f t="shared" si="0"/>
        <v>5200</v>
      </c>
      <c r="I14" s="3" t="s">
        <v>9</v>
      </c>
      <c r="J14" s="6">
        <v>5210</v>
      </c>
      <c r="K14">
        <v>0.11</v>
      </c>
      <c r="L14">
        <f t="shared" si="1"/>
        <v>10</v>
      </c>
      <c r="M14">
        <f t="shared" si="2"/>
        <v>1.1000000000000001</v>
      </c>
    </row>
    <row r="15" spans="1:13" ht="15.75" thickBot="1" x14ac:dyDescent="0.3">
      <c r="A15" t="s">
        <v>20</v>
      </c>
      <c r="H15">
        <f t="shared" si="0"/>
        <v>0</v>
      </c>
      <c r="I15" s="3" t="s">
        <v>9</v>
      </c>
      <c r="J15" s="5">
        <v>50000</v>
      </c>
      <c r="K15">
        <v>0.03</v>
      </c>
      <c r="L15">
        <f t="shared" si="1"/>
        <v>50000</v>
      </c>
      <c r="M15">
        <f t="shared" si="2"/>
        <v>1500</v>
      </c>
    </row>
    <row r="16" spans="1:13" ht="15.75" thickBot="1" x14ac:dyDescent="0.3">
      <c r="A16" t="s">
        <v>21</v>
      </c>
      <c r="E16">
        <v>16</v>
      </c>
      <c r="H16">
        <f>SUMPRODUCT(B16:G16,$B$23:$G$23)</f>
        <v>3200</v>
      </c>
      <c r="I16" s="3" t="s">
        <v>9</v>
      </c>
      <c r="J16" s="5">
        <v>13500</v>
      </c>
      <c r="K16">
        <v>0.04</v>
      </c>
      <c r="L16">
        <f t="shared" si="1"/>
        <v>10300</v>
      </c>
      <c r="M16">
        <f t="shared" si="2"/>
        <v>412</v>
      </c>
    </row>
    <row r="17" spans="1:13" ht="15.75" thickBot="1" x14ac:dyDescent="0.3">
      <c r="A17" t="s">
        <v>22</v>
      </c>
      <c r="F17">
        <v>13</v>
      </c>
      <c r="H17">
        <f t="shared" si="0"/>
        <v>4368</v>
      </c>
      <c r="I17" s="3" t="s">
        <v>9</v>
      </c>
      <c r="J17" s="5">
        <v>7500</v>
      </c>
      <c r="K17">
        <v>0.04</v>
      </c>
      <c r="L17">
        <f t="shared" si="1"/>
        <v>3132</v>
      </c>
      <c r="M17">
        <f t="shared" si="2"/>
        <v>125.28</v>
      </c>
    </row>
    <row r="18" spans="1:13" ht="15.75" thickBot="1" x14ac:dyDescent="0.3">
      <c r="A18" t="s">
        <v>23</v>
      </c>
      <c r="G18">
        <v>15</v>
      </c>
      <c r="H18">
        <f>SUMPRODUCT(B18:G18,$B$23:$G$23)</f>
        <v>3000</v>
      </c>
      <c r="I18" s="3" t="s">
        <v>9</v>
      </c>
      <c r="J18" s="5">
        <v>10000</v>
      </c>
      <c r="K18">
        <v>0.06</v>
      </c>
      <c r="L18">
        <f t="shared" si="1"/>
        <v>7000</v>
      </c>
      <c r="M18">
        <f t="shared" si="2"/>
        <v>420</v>
      </c>
    </row>
    <row r="19" spans="1:13" ht="15.75" thickBot="1" x14ac:dyDescent="0.3">
      <c r="A19" t="s">
        <v>24</v>
      </c>
      <c r="G19">
        <v>23</v>
      </c>
      <c r="H19">
        <f t="shared" si="0"/>
        <v>4600</v>
      </c>
      <c r="I19" s="3" t="s">
        <v>9</v>
      </c>
      <c r="J19" s="5">
        <v>4500</v>
      </c>
      <c r="K19">
        <v>0.06</v>
      </c>
      <c r="L19">
        <f t="shared" si="1"/>
        <v>-100</v>
      </c>
      <c r="M19">
        <f t="shared" si="2"/>
        <v>-6</v>
      </c>
    </row>
    <row r="21" spans="1:13" x14ac:dyDescent="0.25">
      <c r="A21" t="s">
        <v>25</v>
      </c>
      <c r="B21">
        <f>5.5-(B5*K5)-(B6*K6)-(B7*K7)-(B8*K8)-(B9*K9)</f>
        <v>-2.9999999999999805E-2</v>
      </c>
      <c r="C21">
        <f>5.5-(C7*K7)-(K9*C9)-(C11*K11)</f>
        <v>3.08</v>
      </c>
      <c r="D21">
        <f>5.5-(D4*K4)-(K10*D10)-(D11*K11)-(K13*D13)</f>
        <v>1.5899999999999999</v>
      </c>
      <c r="E21">
        <f>5.5-(E5*K5)-(K7*E7)-(E11*K11)-(K14*E14)-(E16*K16)</f>
        <v>0</v>
      </c>
      <c r="F21">
        <f>5.5-(F4*K4)-(F9*K9)-(F10*K10)-(F13*K13)-(F17*K17)</f>
        <v>2.1</v>
      </c>
      <c r="G21">
        <f>5.5-(G4*K4)-(G9*K9)-(G10*K10)-(G13*K13)-(G18*K18)-(G19*K19)</f>
        <v>0.13999999999999968</v>
      </c>
      <c r="H21" s="1">
        <f>SUMPRODUCT(B21:G21, $B$23:$G$23)</f>
        <v>2267.0400000000004</v>
      </c>
    </row>
    <row r="23" spans="1:13" x14ac:dyDescent="0.25">
      <c r="A23" s="1" t="s">
        <v>26</v>
      </c>
      <c r="B23">
        <v>860</v>
      </c>
      <c r="C23">
        <v>403</v>
      </c>
      <c r="D23">
        <v>200</v>
      </c>
      <c r="E23">
        <v>200</v>
      </c>
      <c r="F23">
        <v>336</v>
      </c>
      <c r="G23">
        <v>200</v>
      </c>
      <c r="H23" s="3"/>
    </row>
    <row r="25" spans="1:13" x14ac:dyDescent="0.25">
      <c r="B25" s="1" t="s">
        <v>70</v>
      </c>
    </row>
    <row r="27" spans="1:13" x14ac:dyDescent="0.25">
      <c r="B27" t="s">
        <v>49</v>
      </c>
    </row>
    <row r="28" spans="1:13" x14ac:dyDescent="0.25">
      <c r="B28" t="s">
        <v>50</v>
      </c>
    </row>
    <row r="29" spans="1:13" x14ac:dyDescent="0.25">
      <c r="B29" t="s">
        <v>51</v>
      </c>
    </row>
    <row r="30" spans="1:13" x14ac:dyDescent="0.25">
      <c r="B30" t="s">
        <v>52</v>
      </c>
    </row>
    <row r="31" spans="1:13" x14ac:dyDescent="0.25">
      <c r="B31" t="s">
        <v>53</v>
      </c>
    </row>
    <row r="32" spans="1:13" x14ac:dyDescent="0.25">
      <c r="B32" t="s">
        <v>54</v>
      </c>
    </row>
    <row r="33" spans="2:2" x14ac:dyDescent="0.25">
      <c r="B33" t="s">
        <v>55</v>
      </c>
    </row>
    <row r="34" spans="2:2" x14ac:dyDescent="0.25">
      <c r="B34" t="s">
        <v>56</v>
      </c>
    </row>
    <row r="35" spans="2:2" x14ac:dyDescent="0.25">
      <c r="B35" t="s">
        <v>57</v>
      </c>
    </row>
    <row r="36" spans="2:2" x14ac:dyDescent="0.25">
      <c r="B36" t="s">
        <v>58</v>
      </c>
    </row>
    <row r="37" spans="2:2" x14ac:dyDescent="0.25">
      <c r="B37" t="s">
        <v>59</v>
      </c>
    </row>
    <row r="38" spans="2:2" x14ac:dyDescent="0.25">
      <c r="B38" t="s">
        <v>60</v>
      </c>
    </row>
    <row r="39" spans="2:2" x14ac:dyDescent="0.25">
      <c r="B39" t="s">
        <v>61</v>
      </c>
    </row>
    <row r="40" spans="2:2" x14ac:dyDescent="0.25">
      <c r="B40" t="s">
        <v>62</v>
      </c>
    </row>
    <row r="41" spans="2:2" x14ac:dyDescent="0.25">
      <c r="B41" t="s">
        <v>63</v>
      </c>
    </row>
    <row r="42" spans="2:2" x14ac:dyDescent="0.25">
      <c r="B42" t="s">
        <v>64</v>
      </c>
    </row>
    <row r="43" spans="2:2" x14ac:dyDescent="0.25">
      <c r="B43" t="s">
        <v>65</v>
      </c>
    </row>
    <row r="44" spans="2:2" x14ac:dyDescent="0.25">
      <c r="B44" t="s">
        <v>66</v>
      </c>
    </row>
    <row r="45" spans="2:2" x14ac:dyDescent="0.25">
      <c r="B45" t="s">
        <v>67</v>
      </c>
    </row>
    <row r="46" spans="2:2" x14ac:dyDescent="0.25">
      <c r="B46" t="s">
        <v>68</v>
      </c>
    </row>
    <row r="47" spans="2:2" x14ac:dyDescent="0.25">
      <c r="B47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/>
  </sheetViews>
  <sheetFormatPr defaultRowHeight="15" x14ac:dyDescent="0.25"/>
  <cols>
    <col min="1" max="1" width="2.28515625" customWidth="1"/>
    <col min="2" max="2" width="6.28515625" bestFit="1" customWidth="1"/>
    <col min="3" max="3" width="34" bestFit="1" customWidth="1"/>
    <col min="4" max="4" width="10" bestFit="1" customWidth="1"/>
    <col min="5" max="5" width="13.140625" bestFit="1" customWidth="1"/>
    <col min="6" max="6" width="8.5703125" bestFit="1" customWidth="1"/>
    <col min="7" max="7" width="5.42578125" customWidth="1"/>
  </cols>
  <sheetData>
    <row r="1" spans="1:7" x14ac:dyDescent="0.25">
      <c r="A1" s="1" t="s">
        <v>27</v>
      </c>
    </row>
    <row r="2" spans="1:7" x14ac:dyDescent="0.25">
      <c r="A2" s="1" t="s">
        <v>28</v>
      </c>
    </row>
    <row r="3" spans="1:7" x14ac:dyDescent="0.25">
      <c r="A3" s="1" t="s">
        <v>29</v>
      </c>
    </row>
    <row r="6" spans="1:7" ht="15.75" thickBot="1" x14ac:dyDescent="0.3">
      <c r="A6" t="s">
        <v>30</v>
      </c>
    </row>
    <row r="7" spans="1:7" ht="15.75" thickBot="1" x14ac:dyDescent="0.3"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</row>
    <row r="8" spans="1:7" x14ac:dyDescent="0.25">
      <c r="B8" t="s">
        <v>37</v>
      </c>
      <c r="C8" t="s">
        <v>24</v>
      </c>
      <c r="D8" s="8">
        <v>4600</v>
      </c>
      <c r="E8" t="s">
        <v>38</v>
      </c>
      <c r="F8" t="s">
        <v>39</v>
      </c>
      <c r="G8">
        <v>-100</v>
      </c>
    </row>
    <row r="9" spans="1:7" x14ac:dyDescent="0.25">
      <c r="B9" t="s">
        <v>40</v>
      </c>
      <c r="C9" t="s">
        <v>41</v>
      </c>
      <c r="D9" s="8">
        <v>200</v>
      </c>
      <c r="E9" t="s">
        <v>42</v>
      </c>
      <c r="F9" t="s">
        <v>43</v>
      </c>
      <c r="G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8" workbookViewId="0">
      <selection activeCell="I29" sqref="I29"/>
    </sheetView>
  </sheetViews>
  <sheetFormatPr defaultRowHeight="15" x14ac:dyDescent="0.25"/>
  <cols>
    <col min="1" max="1" width="16.7109375" customWidth="1"/>
  </cols>
  <sheetData>
    <row r="1" spans="1:11" x14ac:dyDescent="0.25">
      <c r="B1" s="1" t="s">
        <v>72</v>
      </c>
    </row>
    <row r="2" spans="1:11" ht="60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</row>
    <row r="3" spans="1:11" ht="15.75" thickBot="1" x14ac:dyDescent="0.3"/>
    <row r="4" spans="1:11" ht="15.75" thickBot="1" x14ac:dyDescent="0.3">
      <c r="A4" t="s">
        <v>8</v>
      </c>
      <c r="D4">
        <v>23</v>
      </c>
      <c r="F4">
        <v>16</v>
      </c>
      <c r="G4">
        <v>20</v>
      </c>
      <c r="H4">
        <f>SUMPRODUCT(B4:G4,$B$23:$G$23)</f>
        <v>11800</v>
      </c>
      <c r="I4" s="3" t="s">
        <v>9</v>
      </c>
      <c r="J4" s="4">
        <v>23025</v>
      </c>
      <c r="K4">
        <v>0.05</v>
      </c>
    </row>
    <row r="5" spans="1:11" ht="15.75" thickBot="1" x14ac:dyDescent="0.3">
      <c r="A5" t="s">
        <v>10</v>
      </c>
      <c r="B5">
        <v>25</v>
      </c>
      <c r="E5">
        <v>13</v>
      </c>
      <c r="H5">
        <f t="shared" ref="H5:H19" si="0">SUMPRODUCT(B5:G5,$B$23:$G$23)</f>
        <v>22731.57894736842</v>
      </c>
      <c r="I5" s="3" t="s">
        <v>9</v>
      </c>
      <c r="J5" s="5">
        <v>33000</v>
      </c>
      <c r="K5">
        <v>0.05</v>
      </c>
    </row>
    <row r="6" spans="1:11" ht="15.75" thickBot="1" x14ac:dyDescent="0.3">
      <c r="A6" t="s">
        <v>11</v>
      </c>
      <c r="B6">
        <v>23</v>
      </c>
      <c r="H6">
        <f t="shared" si="0"/>
        <v>18521.052631578947</v>
      </c>
      <c r="I6" s="3" t="s">
        <v>9</v>
      </c>
      <c r="J6" s="5">
        <v>30454</v>
      </c>
      <c r="K6">
        <v>0.06</v>
      </c>
    </row>
    <row r="7" spans="1:11" ht="15.75" thickBot="1" x14ac:dyDescent="0.3">
      <c r="A7" t="s">
        <v>12</v>
      </c>
      <c r="B7">
        <v>19</v>
      </c>
      <c r="C7">
        <v>16</v>
      </c>
      <c r="E7">
        <v>10</v>
      </c>
      <c r="H7">
        <f t="shared" si="0"/>
        <v>20500</v>
      </c>
      <c r="I7" s="3" t="s">
        <v>9</v>
      </c>
      <c r="J7" s="5">
        <v>20500</v>
      </c>
      <c r="K7">
        <v>0.06</v>
      </c>
    </row>
    <row r="8" spans="1:11" ht="15.75" thickBot="1" x14ac:dyDescent="0.3">
      <c r="A8" t="s">
        <v>13</v>
      </c>
      <c r="B8">
        <v>15</v>
      </c>
      <c r="H8">
        <f t="shared" si="0"/>
        <v>12078.947368421052</v>
      </c>
      <c r="I8" s="3" t="s">
        <v>9</v>
      </c>
      <c r="J8" s="5">
        <v>18500</v>
      </c>
      <c r="K8">
        <v>0.08</v>
      </c>
    </row>
    <row r="9" spans="1:11" ht="15.75" thickBot="1" x14ac:dyDescent="0.3">
      <c r="A9" t="s">
        <v>14</v>
      </c>
      <c r="B9">
        <v>14</v>
      </c>
      <c r="C9">
        <v>14</v>
      </c>
      <c r="F9">
        <v>21</v>
      </c>
      <c r="G9">
        <v>15</v>
      </c>
      <c r="H9">
        <f t="shared" si="0"/>
        <v>21273.684210526313</v>
      </c>
      <c r="I9" s="3" t="s">
        <v>9</v>
      </c>
      <c r="J9" s="5">
        <v>27350</v>
      </c>
      <c r="K9">
        <v>0.04</v>
      </c>
    </row>
    <row r="10" spans="1:11" ht="15.75" thickBot="1" x14ac:dyDescent="0.3">
      <c r="A10" t="s">
        <v>15</v>
      </c>
      <c r="D10">
        <v>24</v>
      </c>
      <c r="F10">
        <v>15</v>
      </c>
      <c r="G10">
        <v>20</v>
      </c>
      <c r="H10">
        <f t="shared" si="0"/>
        <v>11800</v>
      </c>
      <c r="I10" s="3" t="s">
        <v>9</v>
      </c>
      <c r="J10" s="5">
        <v>25000</v>
      </c>
      <c r="K10">
        <v>0.04</v>
      </c>
    </row>
    <row r="11" spans="1:11" ht="15.75" thickBot="1" x14ac:dyDescent="0.3">
      <c r="A11" t="s">
        <v>16</v>
      </c>
      <c r="C11">
        <v>30</v>
      </c>
      <c r="D11">
        <v>28</v>
      </c>
      <c r="E11">
        <v>25</v>
      </c>
      <c r="H11">
        <f t="shared" si="0"/>
        <v>16600</v>
      </c>
      <c r="I11" s="3" t="s">
        <v>9</v>
      </c>
      <c r="J11" s="5">
        <v>22700</v>
      </c>
      <c r="K11">
        <v>0.03</v>
      </c>
    </row>
    <row r="12" spans="1:11" ht="15.75" thickBot="1" x14ac:dyDescent="0.3">
      <c r="A12" t="s">
        <v>17</v>
      </c>
      <c r="H12">
        <f t="shared" si="0"/>
        <v>0</v>
      </c>
      <c r="I12" s="3" t="s">
        <v>9</v>
      </c>
      <c r="J12" s="5">
        <v>10000</v>
      </c>
      <c r="K12">
        <v>0.06</v>
      </c>
    </row>
    <row r="13" spans="1:11" ht="15.75" thickBot="1" x14ac:dyDescent="0.3">
      <c r="A13" t="s">
        <v>18</v>
      </c>
      <c r="D13">
        <v>24</v>
      </c>
      <c r="F13">
        <v>16</v>
      </c>
      <c r="G13">
        <v>17</v>
      </c>
      <c r="H13">
        <f t="shared" si="0"/>
        <v>11400</v>
      </c>
      <c r="I13" s="3" t="s">
        <v>9</v>
      </c>
      <c r="J13" s="5">
        <v>11600</v>
      </c>
      <c r="K13">
        <v>0.04</v>
      </c>
    </row>
    <row r="14" spans="1:11" ht="15.75" thickBot="1" x14ac:dyDescent="0.3">
      <c r="A14" t="s">
        <v>19</v>
      </c>
      <c r="E14">
        <v>26</v>
      </c>
      <c r="H14">
        <f t="shared" si="0"/>
        <v>5200</v>
      </c>
      <c r="I14" s="3" t="s">
        <v>9</v>
      </c>
      <c r="J14" s="6">
        <v>5210</v>
      </c>
      <c r="K14">
        <v>0.11</v>
      </c>
    </row>
    <row r="15" spans="1:11" ht="15.75" thickBot="1" x14ac:dyDescent="0.3">
      <c r="A15" t="s">
        <v>20</v>
      </c>
      <c r="H15">
        <f t="shared" si="0"/>
        <v>0</v>
      </c>
      <c r="I15" s="3" t="s">
        <v>9</v>
      </c>
      <c r="J15" s="5">
        <v>50000</v>
      </c>
      <c r="K15">
        <v>0.03</v>
      </c>
    </row>
    <row r="16" spans="1:11" ht="15.75" thickBot="1" x14ac:dyDescent="0.3">
      <c r="A16" t="s">
        <v>21</v>
      </c>
      <c r="E16">
        <v>16</v>
      </c>
      <c r="H16">
        <f t="shared" si="0"/>
        <v>3200</v>
      </c>
      <c r="I16" s="3" t="s">
        <v>9</v>
      </c>
      <c r="J16" s="5">
        <v>13500</v>
      </c>
      <c r="K16">
        <v>0.04</v>
      </c>
    </row>
    <row r="17" spans="1:11" ht="15.75" thickBot="1" x14ac:dyDescent="0.3">
      <c r="A17" t="s">
        <v>22</v>
      </c>
      <c r="F17">
        <v>13</v>
      </c>
      <c r="H17">
        <f t="shared" si="0"/>
        <v>2600</v>
      </c>
      <c r="I17" s="3" t="s">
        <v>9</v>
      </c>
      <c r="J17" s="5">
        <v>7500</v>
      </c>
      <c r="K17">
        <v>0.04</v>
      </c>
    </row>
    <row r="18" spans="1:11" ht="15.75" thickBot="1" x14ac:dyDescent="0.3">
      <c r="A18" t="s">
        <v>23</v>
      </c>
      <c r="G18">
        <v>15</v>
      </c>
      <c r="H18">
        <f t="shared" si="0"/>
        <v>3000</v>
      </c>
      <c r="I18" s="3" t="s">
        <v>9</v>
      </c>
      <c r="J18" s="5">
        <v>10000</v>
      </c>
      <c r="K18">
        <v>0.06</v>
      </c>
    </row>
    <row r="19" spans="1:11" ht="15.75" thickBot="1" x14ac:dyDescent="0.3">
      <c r="A19" t="s">
        <v>24</v>
      </c>
      <c r="G19">
        <v>23</v>
      </c>
      <c r="H19">
        <f>SUMPRODUCT(B19:G19,$B$23:$G$23)</f>
        <v>4600</v>
      </c>
      <c r="I19" s="3" t="s">
        <v>9</v>
      </c>
      <c r="J19" s="5">
        <v>4500</v>
      </c>
      <c r="K19">
        <v>0.06</v>
      </c>
    </row>
    <row r="21" spans="1:11" x14ac:dyDescent="0.25">
      <c r="A21" t="s">
        <v>25</v>
      </c>
      <c r="B21">
        <f>5.5-(B5*K5)-(B6*K6)-(B7*K7)-(B8*K8)-(B9*K9)</f>
        <v>-2.9999999999999805E-2</v>
      </c>
      <c r="C21">
        <f>5.5-(C7*K7)-(K9*C9)-(C11*K11)</f>
        <v>3.08</v>
      </c>
      <c r="D21">
        <f>5.5-(D4*K4)-(K10*D10)-(D11*K11)-(K13*D13)</f>
        <v>1.5899999999999999</v>
      </c>
      <c r="E21">
        <f>5.5-(E5*K5)-(K7*E7)-(E11*K11)-(K14*E14)-(E16*K16)</f>
        <v>0</v>
      </c>
      <c r="F21">
        <f>5.5-(F4*K4)-(F9*K9)-(F10*K10)-(F13*K13)-(F17*K17)</f>
        <v>2.1</v>
      </c>
      <c r="G21">
        <f>5.5-(G4*K4)-(G9*K9)-(G10*K10)-(G13*K13)-(G18*K18)-(G19*K19)</f>
        <v>0.13999999999999968</v>
      </c>
      <c r="H21" s="1">
        <f xml:space="preserve"> SUMPRODUCT(B21:G21,$B$23:$G$23)</f>
        <v>1357.8421052631579</v>
      </c>
    </row>
    <row r="23" spans="1:11" x14ac:dyDescent="0.25">
      <c r="A23" s="1" t="s">
        <v>26</v>
      </c>
      <c r="B23">
        <v>805.26315789473676</v>
      </c>
      <c r="C23">
        <v>200</v>
      </c>
      <c r="D23">
        <v>200</v>
      </c>
      <c r="E23">
        <v>200</v>
      </c>
      <c r="F23">
        <v>200</v>
      </c>
      <c r="G23">
        <v>200</v>
      </c>
      <c r="H23" s="3"/>
    </row>
    <row r="26" spans="1:11" x14ac:dyDescent="0.25">
      <c r="B26" s="1" t="s">
        <v>48</v>
      </c>
    </row>
    <row r="27" spans="1:11" x14ac:dyDescent="0.25">
      <c r="C27" t="s">
        <v>73</v>
      </c>
    </row>
    <row r="28" spans="1:11" x14ac:dyDescent="0.25">
      <c r="C28" t="s">
        <v>50</v>
      </c>
    </row>
    <row r="29" spans="1:11" x14ac:dyDescent="0.25">
      <c r="C29" t="s">
        <v>51</v>
      </c>
    </row>
    <row r="30" spans="1:11" x14ac:dyDescent="0.25">
      <c r="C30" t="s">
        <v>52</v>
      </c>
    </row>
    <row r="31" spans="1:11" x14ac:dyDescent="0.25">
      <c r="C31" t="s">
        <v>53</v>
      </c>
    </row>
    <row r="32" spans="1:11" x14ac:dyDescent="0.25">
      <c r="C32" t="s">
        <v>54</v>
      </c>
    </row>
    <row r="33" spans="3:3" x14ac:dyDescent="0.25">
      <c r="C33" t="s">
        <v>55</v>
      </c>
    </row>
    <row r="34" spans="3:3" x14ac:dyDescent="0.25">
      <c r="C34" t="s">
        <v>56</v>
      </c>
    </row>
    <row r="35" spans="3:3" x14ac:dyDescent="0.25">
      <c r="C35" t="s">
        <v>57</v>
      </c>
    </row>
    <row r="36" spans="3:3" x14ac:dyDescent="0.25">
      <c r="C36" t="s">
        <v>58</v>
      </c>
    </row>
    <row r="37" spans="3:3" x14ac:dyDescent="0.25">
      <c r="C37" t="s">
        <v>59</v>
      </c>
    </row>
    <row r="38" spans="3:3" x14ac:dyDescent="0.25">
      <c r="C38" t="s">
        <v>60</v>
      </c>
    </row>
    <row r="39" spans="3:3" x14ac:dyDescent="0.25">
      <c r="C39" t="s">
        <v>61</v>
      </c>
    </row>
    <row r="40" spans="3:3" x14ac:dyDescent="0.25">
      <c r="C40" t="s">
        <v>62</v>
      </c>
    </row>
    <row r="41" spans="3:3" x14ac:dyDescent="0.25">
      <c r="C41" t="s">
        <v>63</v>
      </c>
    </row>
    <row r="42" spans="3:3" x14ac:dyDescent="0.25">
      <c r="C42" t="s">
        <v>64</v>
      </c>
    </row>
    <row r="43" spans="3:3" x14ac:dyDescent="0.25">
      <c r="C43" t="s">
        <v>65</v>
      </c>
    </row>
    <row r="44" spans="3:3" x14ac:dyDescent="0.25">
      <c r="C44" t="s">
        <v>66</v>
      </c>
    </row>
    <row r="45" spans="3:3" x14ac:dyDescent="0.25">
      <c r="C45" t="s">
        <v>67</v>
      </c>
    </row>
    <row r="46" spans="3:3" x14ac:dyDescent="0.25">
      <c r="C46" t="s">
        <v>68</v>
      </c>
    </row>
    <row r="47" spans="3:3" x14ac:dyDescent="0.25">
      <c r="C4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GridLines="0" workbookViewId="0"/>
  </sheetViews>
  <sheetFormatPr defaultRowHeight="15" x14ac:dyDescent="0.25"/>
  <cols>
    <col min="1" max="1" width="2.28515625" customWidth="1"/>
    <col min="2" max="2" width="6.28515625" bestFit="1" customWidth="1"/>
    <col min="3" max="3" width="34" bestFit="1" customWidth="1"/>
    <col min="4" max="4" width="12" bestFit="1" customWidth="1"/>
    <col min="5" max="5" width="13.140625" bestFit="1" customWidth="1"/>
    <col min="6" max="6" width="8.5703125" bestFit="1" customWidth="1"/>
    <col min="7" max="7" width="12.7109375" bestFit="1" customWidth="1"/>
  </cols>
  <sheetData>
    <row r="1" spans="1:7" x14ac:dyDescent="0.25">
      <c r="A1" s="1" t="s">
        <v>27</v>
      </c>
    </row>
    <row r="2" spans="1:7" x14ac:dyDescent="0.25">
      <c r="A2" s="1" t="s">
        <v>28</v>
      </c>
    </row>
    <row r="3" spans="1:7" x14ac:dyDescent="0.25">
      <c r="A3" s="1" t="s">
        <v>45</v>
      </c>
    </row>
    <row r="6" spans="1:7" ht="15.75" thickBot="1" x14ac:dyDescent="0.3">
      <c r="A6" t="s">
        <v>30</v>
      </c>
    </row>
    <row r="7" spans="1:7" ht="15.75" thickBot="1" x14ac:dyDescent="0.3"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</row>
    <row r="8" spans="1:7" x14ac:dyDescent="0.25">
      <c r="B8" t="s">
        <v>37</v>
      </c>
      <c r="C8" t="s">
        <v>24</v>
      </c>
      <c r="D8" s="8">
        <v>4600</v>
      </c>
      <c r="E8" t="s">
        <v>38</v>
      </c>
      <c r="F8" t="s">
        <v>39</v>
      </c>
      <c r="G8">
        <v>-100</v>
      </c>
    </row>
    <row r="9" spans="1:7" x14ac:dyDescent="0.25">
      <c r="B9" t="s">
        <v>46</v>
      </c>
      <c r="C9" t="s">
        <v>25</v>
      </c>
      <c r="D9" s="8">
        <v>1357.8421052631579</v>
      </c>
      <c r="E9" t="s">
        <v>47</v>
      </c>
      <c r="F9" t="s">
        <v>39</v>
      </c>
      <c r="G9">
        <v>-357.84210526315792</v>
      </c>
    </row>
    <row r="10" spans="1:7" x14ac:dyDescent="0.25">
      <c r="B10" t="s">
        <v>40</v>
      </c>
      <c r="C10" t="s">
        <v>41</v>
      </c>
      <c r="D10" s="8">
        <v>200</v>
      </c>
      <c r="E10" t="s">
        <v>42</v>
      </c>
      <c r="F10" t="s">
        <v>43</v>
      </c>
      <c r="G1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/>
  </sheetViews>
  <sheetFormatPr defaultRowHeight="15" x14ac:dyDescent="0.25"/>
  <cols>
    <col min="1" max="1" width="2.28515625" customWidth="1"/>
    <col min="2" max="2" width="6.28515625" bestFit="1" customWidth="1"/>
    <col min="3" max="3" width="11.85546875" bestFit="1" customWidth="1"/>
    <col min="4" max="4" width="12" bestFit="1" customWidth="1"/>
    <col min="5" max="5" width="13.140625" bestFit="1" customWidth="1"/>
    <col min="6" max="6" width="8.5703125" bestFit="1" customWidth="1"/>
    <col min="7" max="7" width="12.7109375" bestFit="1" customWidth="1"/>
  </cols>
  <sheetData>
    <row r="1" spans="1:7" x14ac:dyDescent="0.25">
      <c r="A1" s="1" t="s">
        <v>27</v>
      </c>
    </row>
    <row r="2" spans="1:7" x14ac:dyDescent="0.25">
      <c r="A2" s="1" t="s">
        <v>28</v>
      </c>
    </row>
    <row r="3" spans="1:7" x14ac:dyDescent="0.25">
      <c r="A3" s="1" t="s">
        <v>45</v>
      </c>
    </row>
    <row r="6" spans="1:7" ht="15.75" thickBot="1" x14ac:dyDescent="0.3">
      <c r="A6" t="s">
        <v>44</v>
      </c>
    </row>
    <row r="7" spans="1:7" ht="15.75" thickBot="1" x14ac:dyDescent="0.3"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</row>
    <row r="8" spans="1:7" x14ac:dyDescent="0.25">
      <c r="B8" t="s">
        <v>37</v>
      </c>
      <c r="C8" t="s">
        <v>24</v>
      </c>
      <c r="D8" s="8">
        <v>4600</v>
      </c>
      <c r="E8" t="s">
        <v>38</v>
      </c>
      <c r="F8" t="s">
        <v>39</v>
      </c>
      <c r="G8">
        <v>-100</v>
      </c>
    </row>
    <row r="9" spans="1:7" x14ac:dyDescent="0.25">
      <c r="B9" t="s">
        <v>46</v>
      </c>
      <c r="C9" t="s">
        <v>25</v>
      </c>
      <c r="D9" s="8">
        <v>1357.8421052631579</v>
      </c>
      <c r="E9" t="s">
        <v>47</v>
      </c>
      <c r="F9" t="s">
        <v>39</v>
      </c>
      <c r="G9">
        <v>-357.84210526315792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 (a)</vt:lpstr>
      <vt:lpstr>1(b)</vt:lpstr>
      <vt:lpstr>1 (c)</vt:lpstr>
      <vt:lpstr>Feasibility Report 3</vt:lpstr>
      <vt:lpstr>Feasibility Report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2018-11-14T09:40:21Z</dcterms:created>
  <dcterms:modified xsi:type="dcterms:W3CDTF">2018-11-14T12:29:45Z</dcterms:modified>
</cp:coreProperties>
</file>